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0 EKİM\"/>
    </mc:Choice>
  </mc:AlternateContent>
  <xr:revisionPtr revIDLastSave="0" documentId="13_ncr:1_{62C1D37F-AEEC-4534-9486-D22E4C5B6280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7" i="1"/>
  <c r="R14" i="1" s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<sst xmlns="http://schemas.openxmlformats.org/spreadsheetml/2006/main" count="57" uniqueCount="45">
  <si>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</si>
  <si>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</si>
  <si>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</si>
  <si>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</si>
  <si>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</si>
  <si>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</si>
  <si>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</si>
  <si>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</si>
  <si>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</si>
  <si>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</si>
  <si>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</si>
  <si>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</si>
  <si>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</si>
  <si>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</si>
  <si>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</si>
  <si>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</si>
  <si>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</si>
  <si>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</si>
  <si>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</si>
  <si>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</si>
  <si>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</si>
  <si>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</si>
  <si>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</si>
  <si>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</si>
  <si>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</si>
  <si>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</si>
  <si>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</si>
  <si>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</si>
  <si>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</si>
  <si>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</si>
  <si>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</si>
  <si>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</si>
  <si>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</si>
  <si>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</si>
  <si>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</si>
  <si>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</si>
  <si>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</si>
  <si>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EGE SEFERİ</t>
  </si>
  <si>
    <t>AKBAY TENEKECİLİK</t>
  </si>
  <si>
    <t>04,10,2023</t>
  </si>
  <si>
    <t>MEHMET KALENDER</t>
  </si>
  <si>
    <t>BAYTARLAR DEMİR ÇELİK</t>
  </si>
  <si>
    <t>KARABACAK PROFİL</t>
  </si>
  <si>
    <t>FERİT AHMET RODOS</t>
  </si>
  <si>
    <t>GÜLHAN TENEKECİLİK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</si>
</sst>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L16" sqref="L1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36</v>
      </c>
      <c r="C2" s="52"/>
      <c r="D2" s="2" t="s">
        <v>2</v>
      </c>
      <c r="E2" s="53" t="s">
        <v>37</v>
      </c>
      <c r="F2" s="53"/>
      <c r="G2" s="53"/>
      <c r="H2" s="53"/>
      <c r="I2" s="53"/>
      <c r="J2" s="53"/>
      <c r="K2" s="3" t="s">
        <v>3</v>
      </c>
      <c r="L2" s="4">
        <f ca="1">TODAY()</f>
        <v>45204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6" t="s">
        <v>4</v>
      </c>
      <c r="B3" s="46"/>
      <c r="C3" s="46"/>
      <c r="D3" s="46"/>
      <c r="E3" s="46"/>
      <c r="F3" s="6"/>
      <c r="G3" s="46" t="s">
        <v>5</v>
      </c>
      <c r="H3" s="46"/>
      <c r="I3" s="46"/>
      <c r="J3" s="46"/>
      <c r="K3" s="46"/>
      <c r="L3" s="4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4" t="s">
        <v>44</v>
      </c>
      <c r="B5" s="45"/>
      <c r="C5" s="10" t="s">
        <v>39</v>
      </c>
      <c r="D5" s="11"/>
      <c r="E5" s="12">
        <v>20011</v>
      </c>
      <c r="F5" s="1"/>
      <c r="G5" s="13" t="str">
        <f t="shared" ref="G5:G6" si="0">IF(A5="","",(A5))</f>
        <v>GÜLHAN TENEKECİLİK</v>
      </c>
      <c r="H5" s="12"/>
      <c r="I5" s="12">
        <v>5000</v>
      </c>
      <c r="J5" s="12"/>
      <c r="K5" s="12">
        <f>IF(G5="","",SUM(E5-H5-I5-J5))</f>
        <v>15011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4" t="s">
        <v>43</v>
      </c>
      <c r="B6" s="45"/>
      <c r="C6" s="10" t="s">
        <v>39</v>
      </c>
      <c r="D6" s="11"/>
      <c r="E6" s="12">
        <v>21535</v>
      </c>
      <c r="F6" s="1"/>
      <c r="G6" s="13" t="str">
        <f t="shared" si="0"/>
        <v>FERİT AHMET RODOS</v>
      </c>
      <c r="H6" s="12">
        <v>5600</v>
      </c>
      <c r="I6" s="12"/>
      <c r="J6" s="12"/>
      <c r="K6" s="12">
        <f t="shared" ref="K6:K19" si="1">IF(G6="","",SUM(E6-H6-I6-J6))</f>
        <v>15935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4" t="s">
        <v>42</v>
      </c>
      <c r="B7" s="45"/>
      <c r="C7" s="10" t="s">
        <v>39</v>
      </c>
      <c r="D7" s="11"/>
      <c r="E7" s="12">
        <v>29700</v>
      </c>
      <c r="F7" s="1"/>
      <c r="G7" s="13" t="str">
        <f>IF(A7="","",(A7))</f>
        <v>KARABACAK PROFİL</v>
      </c>
      <c r="H7" s="12"/>
      <c r="I7" s="12">
        <v>29700</v>
      </c>
      <c r="J7" s="12"/>
      <c r="K7" s="12">
        <f t="shared" si="1"/>
        <v>0</v>
      </c>
      <c r="L7" s="11"/>
      <c r="M7" s="1"/>
      <c r="N7" s="28">
        <v>200</v>
      </c>
      <c r="O7" s="29"/>
      <c r="P7" s="28">
        <v>9</v>
      </c>
      <c r="Q7" s="29"/>
      <c r="R7" s="31">
        <f>N7*P7</f>
        <v>1800</v>
      </c>
      <c r="S7" s="1"/>
      <c r="T7" s="1"/>
      <c r="U7" s="1"/>
      <c r="V7" s="1"/>
      <c r="W7" s="1"/>
      <c r="X7" s="1"/>
    </row>
    <row r="8" spans="1:24" x14ac:dyDescent="0.25">
      <c r="A8" s="44" t="s">
        <v>41</v>
      </c>
      <c r="B8" s="45"/>
      <c r="C8" s="10" t="s">
        <v>39</v>
      </c>
      <c r="D8" s="11"/>
      <c r="E8" s="12">
        <v>48600</v>
      </c>
      <c r="F8" s="1"/>
      <c r="G8" s="13" t="str">
        <f t="shared" ref="G8:G19" si="2">IF(A8="","",(A8))</f>
        <v>BAYTARLAR DEMİR ÇELİK</v>
      </c>
      <c r="H8" s="12"/>
      <c r="I8" s="12">
        <v>48600</v>
      </c>
      <c r="J8" s="12"/>
      <c r="K8" s="12">
        <f t="shared" si="1"/>
        <v>0</v>
      </c>
      <c r="L8" s="11"/>
      <c r="M8" s="1"/>
      <c r="N8" s="28">
        <v>100</v>
      </c>
      <c r="O8" s="1"/>
      <c r="P8" s="28">
        <v>20</v>
      </c>
      <c r="Q8" s="1"/>
      <c r="R8" s="31">
        <f t="shared" ref="R8:R12" si="3">N8*P8</f>
        <v>2000</v>
      </c>
      <c r="S8" s="1"/>
      <c r="T8" s="1"/>
      <c r="U8" s="1"/>
      <c r="V8" s="1"/>
      <c r="W8" s="1"/>
      <c r="X8" s="1"/>
    </row>
    <row r="9" spans="1:24" x14ac:dyDescent="0.25">
      <c r="A9" s="44" t="s">
        <v>40</v>
      </c>
      <c r="B9" s="45"/>
      <c r="C9" s="10" t="s">
        <v>39</v>
      </c>
      <c r="D9" s="11"/>
      <c r="E9" s="12">
        <v>16660</v>
      </c>
      <c r="F9" s="1"/>
      <c r="G9" s="13" t="str">
        <f t="shared" si="2"/>
        <v>MEHMET KALENDER</v>
      </c>
      <c r="H9" s="12"/>
      <c r="I9" s="12"/>
      <c r="J9" s="12"/>
      <c r="K9" s="12">
        <f t="shared" si="1"/>
        <v>16660</v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44" t="s">
        <v>38</v>
      </c>
      <c r="B10" s="45"/>
      <c r="C10" s="10" t="s">
        <v>39</v>
      </c>
      <c r="D10" s="11"/>
      <c r="E10" s="12">
        <v>7500</v>
      </c>
      <c r="F10" s="1"/>
      <c r="G10" s="13" t="str">
        <f t="shared" si="2"/>
        <v>AKBAY TENEKECİLİK</v>
      </c>
      <c r="H10" s="12"/>
      <c r="I10" s="12">
        <v>7500</v>
      </c>
      <c r="J10" s="12"/>
      <c r="K10" s="12">
        <f t="shared" si="1"/>
        <v>0</v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44"/>
      <c r="B11" s="4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>
        <v>3</v>
      </c>
      <c r="Q11" s="1"/>
      <c r="R11" s="31">
        <f t="shared" si="3"/>
        <v>30</v>
      </c>
      <c r="S11" s="1"/>
      <c r="T11" s="1"/>
      <c r="U11" s="1"/>
      <c r="V11" s="1"/>
      <c r="W11" s="1"/>
      <c r="X11" s="1"/>
    </row>
    <row r="12" spans="1:24" x14ac:dyDescent="0.25">
      <c r="A12" s="44"/>
      <c r="B12" s="4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>
        <v>6</v>
      </c>
      <c r="Q12" s="30"/>
      <c r="R12" s="31">
        <f t="shared" si="3"/>
        <v>30</v>
      </c>
      <c r="S12" s="1"/>
      <c r="T12" s="1"/>
      <c r="U12" s="1"/>
      <c r="V12" s="1"/>
      <c r="W12" s="1"/>
      <c r="X12" s="1"/>
    </row>
    <row r="13" spans="1:24" x14ac:dyDescent="0.25">
      <c r="A13" s="44"/>
      <c r="B13" s="4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4"/>
      <c r="B14" s="4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3860</v>
      </c>
      <c r="S14" s="1"/>
      <c r="T14" s="1"/>
      <c r="U14" s="1"/>
      <c r="V14" s="1"/>
      <c r="W14" s="1"/>
      <c r="X14" s="1"/>
    </row>
    <row r="15" spans="1:24" x14ac:dyDescent="0.25">
      <c r="A15" s="44"/>
      <c r="B15" s="4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4"/>
      <c r="B16" s="4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4"/>
      <c r="B17" s="4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4"/>
      <c r="B18" s="4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4"/>
      <c r="B19" s="4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4"/>
      <c r="B20" s="45"/>
      <c r="C20" s="10"/>
      <c r="D20" s="11"/>
      <c r="E20" s="11"/>
      <c r="F20" s="1"/>
      <c r="G20" s="15" t="s">
        <v>16</v>
      </c>
      <c r="H20" s="16">
        <v>4452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4"/>
      <c r="B21" s="4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7" t="s">
        <v>17</v>
      </c>
      <c r="B22" s="47"/>
      <c r="C22" s="47"/>
      <c r="D22" s="47"/>
      <c r="E22" s="18">
        <f>SUM(E5:E21)</f>
        <v>144006</v>
      </c>
      <c r="F22" s="1"/>
      <c r="G22" s="17" t="s">
        <v>17</v>
      </c>
      <c r="H22" s="18">
        <f>SUM(H5:H21)</f>
        <v>10052</v>
      </c>
      <c r="I22" s="18">
        <f>SUM(I5:I21)</f>
        <v>90800</v>
      </c>
      <c r="J22" s="18">
        <f>SUM(J5:J21)</f>
        <v>0</v>
      </c>
      <c r="K22" s="18">
        <f>SUM(K5:K21)</f>
        <v>47606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6" t="s">
        <v>10</v>
      </c>
      <c r="B24" s="46"/>
      <c r="C24" s="5" t="s">
        <v>18</v>
      </c>
      <c r="D24" s="5" t="s">
        <v>19</v>
      </c>
      <c r="E24" s="5" t="s">
        <v>20</v>
      </c>
      <c r="F24" s="1"/>
      <c r="G24" s="46" t="s">
        <v>21</v>
      </c>
      <c r="H24" s="46"/>
      <c r="I24" s="46"/>
      <c r="J24" s="46"/>
      <c r="K24" s="4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9" t="s">
        <v>22</v>
      </c>
      <c r="B25" s="39"/>
      <c r="C25" s="19">
        <v>339522</v>
      </c>
      <c r="D25" s="19">
        <v>341001</v>
      </c>
      <c r="E25" s="20">
        <f>IF(C25="","",SUM(D25-C25))</f>
        <v>1479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9" t="s">
        <v>25</v>
      </c>
      <c r="B26" s="39"/>
      <c r="C26" s="21">
        <v>5700</v>
      </c>
      <c r="D26" s="22"/>
      <c r="E26" s="21">
        <f>IF(C26="","",SUM(C26/E25))</f>
        <v>3.8539553752535496</v>
      </c>
      <c r="F26" s="1"/>
      <c r="G26" s="11" t="s">
        <v>26</v>
      </c>
      <c r="H26" s="12">
        <v>5700.16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9" t="s">
        <v>27</v>
      </c>
      <c r="B27" s="39"/>
      <c r="C27" s="21">
        <f>IF(H33="","",(H33))</f>
        <v>6192.16</v>
      </c>
      <c r="D27" s="22"/>
      <c r="E27" s="23">
        <f>SUM(C27/E22)</f>
        <v>4.2999319472799745E-2</v>
      </c>
      <c r="F27" s="1"/>
      <c r="G27" s="11" t="s">
        <v>28</v>
      </c>
      <c r="H27" s="12">
        <v>492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4"/>
      <c r="B30" s="3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4"/>
      <c r="B31" s="3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4"/>
      <c r="B32" s="3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4"/>
      <c r="B33" s="35"/>
      <c r="C33" s="12"/>
      <c r="D33" s="1"/>
      <c r="E33" s="1"/>
      <c r="F33" s="1"/>
      <c r="G33" s="17" t="s">
        <v>17</v>
      </c>
      <c r="H33" s="18">
        <f>IF(H22="","",SUM(H26:H32))</f>
        <v>6192.16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6" t="s">
        <v>17</v>
      </c>
      <c r="B34" s="3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8" t="s">
        <v>31</v>
      </c>
      <c r="B36" s="38"/>
      <c r="C36" s="16">
        <f>SUM(H36+C34)</f>
        <v>3859.84</v>
      </c>
      <c r="D36" s="1"/>
      <c r="E36" s="1"/>
      <c r="F36" s="1"/>
      <c r="G36" s="27" t="s">
        <v>32</v>
      </c>
      <c r="H36" s="16">
        <f>IF(H33="","",SUM(H22-H33))</f>
        <v>3859.84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0" t="s">
        <v>36</v>
      </c>
      <c r="B38" s="40"/>
      <c r="C38" s="1"/>
      <c r="D38" s="1"/>
      <c r="E38" s="1"/>
      <c r="F38" s="1"/>
      <c r="G38" s="1"/>
      <c r="H38" s="1"/>
      <c r="I38" s="1"/>
      <c r="J38" s="1"/>
      <c r="K38" s="33" t="s">
        <v>33</v>
      </c>
      <c r="L38" s="3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3" t="s">
        <v>34</v>
      </c>
      <c r="B39" s="33"/>
      <c r="C39" s="1"/>
      <c r="D39" s="1"/>
      <c r="E39" s="1"/>
      <c r="F39" s="1"/>
      <c r="G39" s="1"/>
      <c r="H39" s="1"/>
      <c r="I39" s="1"/>
      <c r="J39" s="1"/>
      <c r="K39" s="33" t="s">
        <v>35</v>
      </c>
      <c r="L39" s="3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2023-10-05T09:13:23Z</cp:lastPrinted>
  <dcterms:created xsi:type="dcterms:W3CDTF">2022-08-24T05:29:34Z</dcterms:created>
  <dcterms:modified xsi:type="dcterms:W3CDTF">2023-10-05T13:41:56Z</dcterms:modified>
</cp:coreProperties>
</file>